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21" yWindow="65431" windowWidth="11550" windowHeight="8355" tabRatio="681" activeTab="0"/>
  </bookViews>
  <sheets>
    <sheet name="計算シート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<sst xmlns="http://schemas.openxmlformats.org/spreadsheetml/2006/main" count="72" uniqueCount="43">
  <si>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所得税率</t>
  </si>
  <si>
    <t>寄附金額</t>
  </si>
  <si>
    <t>寄附金の基本控除</t>
  </si>
  <si>
    <t>ふるさと納税による軽減額</t>
  </si>
  <si>
    <t>円</t>
  </si>
  <si>
    <t>所得控除の額の合計額</t>
  </si>
  <si>
    <t>　　・住民税から軽減される額</t>
  </si>
  <si>
    <t>　　・所得税（国税）から軽減される額</t>
  </si>
  <si>
    <t>（所得税 + 住民税）軽減額</t>
  </si>
  <si>
    <t>所得税課税総所得金額　②－③</t>
  </si>
  <si>
    <t>Ⅱ　寄附金額に対する税金の軽減額を試算します。</t>
  </si>
  <si>
    <t>県民税（所得割額）</t>
  </si>
  <si>
    <t>自治体への寄附金額</t>
  </si>
  <si>
    <t>支払金額</t>
  </si>
  <si>
    <t>入力欄</t>
  </si>
  <si>
    <t>　　・うち、所得税からの控除額</t>
  </si>
  <si>
    <t>市町村税（所得割額）</t>
  </si>
  <si>
    <t>「ふるさと納税」に係る税金控除額試算表【給与所得者の場合】</t>
  </si>
  <si>
    <t>②</t>
  </si>
  <si>
    <t>a</t>
  </si>
  <si>
    <t>b</t>
  </si>
  <si>
    <t>寄附金の基本控除（県民税）</t>
  </si>
  <si>
    <t>ふるさと納税による軽減額（県民税）</t>
  </si>
  <si>
    <t>　　・うち、住民税からの控除額</t>
  </si>
  <si>
    <t>税金控除額　　a＋b</t>
  </si>
  <si>
    <t>Ⅱ　寄附金額のうち、税金が控除される金額を知りたい場合</t>
  </si>
  <si>
    <t>①</t>
  </si>
  <si>
    <t>③</t>
  </si>
  <si>
    <t>④</t>
  </si>
  <si>
    <t>⑤</t>
  </si>
  <si>
    <t>住民税所得割額 　④＋⑤</t>
  </si>
  <si>
    <t>⑥</t>
  </si>
  <si>
    <t>⑦</t>
  </si>
  <si>
    <t>⑧</t>
  </si>
  <si>
    <t>給与所得控除後の金額</t>
  </si>
  <si>
    <t>※　⑦は「ふるさと納税」として、県又は市町村に寄附する金額を入力してください。</t>
  </si>
  <si>
    <t>Ⅰ　（２千円を超える）全額が税金から控除される上限額を知りたい場合</t>
  </si>
  <si>
    <t>２千円を超える全額が税金から控除される「ふるさと納税」の上限額</t>
  </si>
  <si>
    <t>○　この試算表の結果は、おおよその目安となる額です。実際の上限額及び控除額などは、
　本年の所得に基づき計算されますので、この試算表での結果と異なる場合があります。</t>
  </si>
  <si>
    <t>上記の寄附金額内であれば、税金が軽減される対象金額（２千円を超えた部分の金額）の全額が軽減されます。</t>
  </si>
  <si>
    <t>※　①～③は「給与所得の源泉徴収票」の「支払金額」、「給与所得控除後の金額」、
　　　「所得控除の額の合計額」欄の金額を入力してください。
　　 ④～⑤は「住民税の特別徴収税額決定通知書」の「県民税（所得割額）」、
　　 「市町村民税（所得割額）」の欄の金額を入力してください。</t>
  </si>
  <si>
    <t>税金の軽減対象は、２千円を超えた部分の寄附金額です。</t>
  </si>
  <si>
    <t>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</si>
</sst>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HG丸ｺﾞｼｯｸM-PRO"/>
      <family val="3"/>
    </font>
    <font>
      <sz val="6"/>
      <name val="ＭＳ Ｐゴシック"/>
      <family val="3"/>
    </font>
    <font>
      <sz val="18"/>
      <color indexed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8"/>
      <color indexed="10"/>
      <name val="ＭＳ Ｐゴシック"/>
      <family val="3"/>
    </font>
    <font>
      <sz val="16"/>
      <name val="ＭＳ Ｐ明朝"/>
      <family val="1"/>
    </font>
    <font>
      <b/>
      <sz val="18"/>
      <color indexed="10"/>
      <name val="ＭＳ Ｐゴシック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sz val="10"/>
      <name val="ＭＳ Ｐゴシック"/>
      <family val="3"/>
    </font>
    <font>
      <sz val="18"/>
      <color indexed="57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9"/>
      <name val="ＭＳ Ｐゴシック"/>
      <family val="3"/>
    </font>
    <font>
      <b/>
      <sz val="16"/>
      <color indexed="60"/>
      <name val="ＭＳ Ｐゴシック"/>
      <family val="3"/>
    </font>
    <font>
      <b/>
      <sz val="12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6"/>
      <name val="ＭＳ Ｐゴシック"/>
      <family val="3"/>
    </font>
    <font>
      <b/>
      <sz val="18"/>
      <color indexed="6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6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10" fillId="33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176" fontId="10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 indent="2"/>
    </xf>
    <xf numFmtId="0" fontId="1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34" borderId="0" xfId="0" applyFont="1" applyFill="1" applyBorder="1" applyAlignment="1">
      <alignment vertical="center"/>
    </xf>
    <xf numFmtId="0" fontId="16" fillId="0" borderId="19" xfId="0" applyFont="1" applyBorder="1" applyAlignment="1">
      <alignment vertical="center" wrapText="1"/>
    </xf>
    <xf numFmtId="0" fontId="0" fillId="35" borderId="0" xfId="0" applyFill="1" applyAlignment="1">
      <alignment vertical="center"/>
    </xf>
    <xf numFmtId="0" fontId="20" fillId="35" borderId="0" xfId="0" applyFont="1" applyFill="1" applyAlignment="1">
      <alignment vertical="center"/>
    </xf>
    <xf numFmtId="0" fontId="22" fillId="34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176" fontId="6" fillId="0" borderId="12" xfId="0" applyNumberFormat="1" applyFont="1" applyFill="1" applyBorder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vertical="center"/>
      <protection locked="0"/>
    </xf>
    <xf numFmtId="176" fontId="5" fillId="36" borderId="17" xfId="0" applyNumberFormat="1" applyFont="1" applyFill="1" applyBorder="1" applyAlignment="1">
      <alignment vertical="center"/>
    </xf>
    <xf numFmtId="176" fontId="5" fillId="36" borderId="10" xfId="0" applyNumberFormat="1" applyFont="1" applyFill="1" applyBorder="1" applyAlignment="1">
      <alignment vertical="center"/>
    </xf>
    <xf numFmtId="176" fontId="6" fillId="36" borderId="10" xfId="0" applyNumberFormat="1" applyFont="1" applyFill="1" applyBorder="1" applyAlignment="1">
      <alignment vertical="center"/>
    </xf>
    <xf numFmtId="176" fontId="6" fillId="36" borderId="17" xfId="0" applyNumberFormat="1" applyFont="1" applyFill="1" applyBorder="1" applyAlignment="1">
      <alignment vertical="center"/>
    </xf>
    <xf numFmtId="176" fontId="8" fillId="36" borderId="10" xfId="0" applyNumberFormat="1" applyFont="1" applyFill="1" applyBorder="1" applyAlignment="1">
      <alignment vertical="center"/>
    </xf>
    <xf numFmtId="176" fontId="12" fillId="36" borderId="0" xfId="0" applyNumberFormat="1" applyFont="1" applyFill="1" applyBorder="1" applyAlignment="1">
      <alignment vertical="center"/>
    </xf>
    <xf numFmtId="176" fontId="13" fillId="36" borderId="0" xfId="0" applyNumberFormat="1" applyFont="1" applyFill="1" applyBorder="1" applyAlignment="1">
      <alignment vertical="center"/>
    </xf>
    <xf numFmtId="176" fontId="12" fillId="36" borderId="1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7" fillId="37" borderId="0" xfId="0" applyFont="1" applyFill="1" applyAlignment="1">
      <alignment horizontal="center" vertical="center" wrapText="1"/>
    </xf>
    <xf numFmtId="0" fontId="17" fillId="37" borderId="0" xfId="0" applyFont="1" applyFill="1" applyAlignment="1">
      <alignment horizontal="center" vertical="center"/>
    </xf>
    <xf numFmtId="0" fontId="19" fillId="0" borderId="19" xfId="0" applyFont="1" applyBorder="1" applyAlignment="1">
      <alignment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16</xdr:row>
      <xdr:rowOff>180975</xdr:rowOff>
    </xdr:from>
    <xdr:to>
      <xdr:col>3</xdr:col>
      <xdr:colOff>923925</xdr:colOff>
      <xdr:row>17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5086350" y="5895975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軽減額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showZeros="0" tabSelected="1" zoomScalePageLayoutView="0" workbookViewId="0" topLeftCell="A4">
      <selection activeCell="D16" sqref="D16"/>
    </sheetView>
  </sheetViews>
  <sheetFormatPr defaultColWidth="9.00390625" defaultRowHeight="13.5"/>
  <cols>
    <col min="1" max="1" width="2.625" style="0" customWidth="1"/>
    <col min="2" max="2" width="5.00390625" style="23" customWidth="1"/>
    <col min="3" max="3" width="55.625" style="0" customWidth="1"/>
    <col min="4" max="4" width="18.625" style="0" customWidth="1"/>
    <col min="5" max="5" width="5.50390625" style="6" customWidth="1"/>
    <col min="6" max="6" width="14.125" style="0" customWidth="1"/>
  </cols>
  <sheetData>
    <row r="1" spans="1:6" ht="49.5" customHeight="1">
      <c r="A1" s="60" t="s">
        <v>17</v>
      </c>
      <c r="B1" s="61"/>
      <c r="C1" s="61"/>
      <c r="D1" s="61"/>
      <c r="E1" s="61"/>
      <c r="F1" s="61"/>
    </row>
    <row r="2" spans="1:6" ht="20.25" customHeight="1" hidden="1">
      <c r="A2" s="41"/>
      <c r="B2" s="41"/>
      <c r="C2" s="41"/>
      <c r="D2" s="41"/>
      <c r="E2" s="41"/>
      <c r="F2" s="41"/>
    </row>
    <row r="3" spans="1:6" ht="50.25" customHeight="1">
      <c r="A3" s="41"/>
      <c r="B3" s="64" t="s">
        <v>38</v>
      </c>
      <c r="C3" s="64"/>
      <c r="D3" s="64"/>
      <c r="E3" s="64"/>
      <c r="F3" s="64"/>
    </row>
    <row r="4" spans="1:6" ht="34.5" customHeight="1" thickBot="1">
      <c r="A4" s="44"/>
      <c r="B4" s="63" t="s">
        <v>36</v>
      </c>
      <c r="C4" s="63"/>
      <c r="D4" s="63"/>
      <c r="E4" s="63"/>
      <c r="F4" s="63"/>
    </row>
    <row r="5" spans="2:6" ht="54" customHeight="1">
      <c r="B5" s="31" t="s">
        <v>26</v>
      </c>
      <c r="C5" s="32" t="s">
        <v>13</v>
      </c>
      <c r="D5" s="49"/>
      <c r="E5" s="33" t="s">
        <v>4</v>
      </c>
      <c r="F5" s="46" t="s">
        <v>14</v>
      </c>
    </row>
    <row r="6" spans="2:6" ht="54" customHeight="1">
      <c r="B6" s="34" t="s">
        <v>18</v>
      </c>
      <c r="C6" s="18" t="s">
        <v>34</v>
      </c>
      <c r="D6" s="50"/>
      <c r="E6" s="35" t="s">
        <v>4</v>
      </c>
      <c r="F6" s="46" t="s">
        <v>14</v>
      </c>
    </row>
    <row r="7" spans="2:6" ht="54" customHeight="1">
      <c r="B7" s="34" t="s">
        <v>27</v>
      </c>
      <c r="C7" s="18" t="s">
        <v>5</v>
      </c>
      <c r="D7" s="50"/>
      <c r="E7" s="35" t="s">
        <v>4</v>
      </c>
      <c r="F7" s="46" t="s">
        <v>14</v>
      </c>
    </row>
    <row r="8" spans="2:6" ht="71.25" customHeight="1" hidden="1">
      <c r="B8" s="34"/>
      <c r="C8" s="18" t="s">
        <v>9</v>
      </c>
      <c r="D8" s="53">
        <f>D6-D7</f>
        <v>0</v>
      </c>
      <c r="E8" s="35" t="s">
        <v>4</v>
      </c>
      <c r="F8" s="42"/>
    </row>
    <row r="9" spans="2:6" ht="71.25" customHeight="1" hidden="1">
      <c r="B9" s="34"/>
      <c r="C9" s="18"/>
      <c r="D9" s="12"/>
      <c r="E9" s="35" t="s">
        <v>4</v>
      </c>
      <c r="F9" s="42"/>
    </row>
    <row r="10" spans="2:6" ht="53.25" customHeight="1" hidden="1">
      <c r="B10" s="34"/>
      <c r="C10" s="18" t="s">
        <v>0</v>
      </c>
      <c r="D10" s="55">
        <f>IF(D8=0,"",IF(D8&lt;=1950000,5,IF(D8&lt;=3300000,10,IF(D8&lt;=6950000,20,IF(D8&lt;=9000000,23,IF(D8&lt;=18000000,33,IF(D8&gt;18000000,40)))))))</f>
      </c>
      <c r="E10" s="35" t="s">
        <v>42</v>
      </c>
      <c r="F10" s="42"/>
    </row>
    <row r="11" spans="2:6" ht="71.25" customHeight="1" hidden="1">
      <c r="B11" s="34"/>
      <c r="C11" s="18"/>
      <c r="D11" s="12"/>
      <c r="E11" s="35" t="s">
        <v>4</v>
      </c>
      <c r="F11" s="42"/>
    </row>
    <row r="12" spans="2:6" ht="54" customHeight="1">
      <c r="B12" s="34" t="s">
        <v>28</v>
      </c>
      <c r="C12" s="19" t="s">
        <v>11</v>
      </c>
      <c r="D12" s="50"/>
      <c r="E12" s="35" t="s">
        <v>4</v>
      </c>
      <c r="F12" s="46" t="s">
        <v>14</v>
      </c>
    </row>
    <row r="13" spans="2:6" ht="54" customHeight="1">
      <c r="B13" s="34" t="s">
        <v>29</v>
      </c>
      <c r="C13" s="19" t="s">
        <v>16</v>
      </c>
      <c r="D13" s="50"/>
      <c r="E13" s="35" t="s">
        <v>4</v>
      </c>
      <c r="F13" s="46" t="s">
        <v>14</v>
      </c>
    </row>
    <row r="14" spans="2:6" ht="26.25" customHeight="1" hidden="1">
      <c r="B14" s="34"/>
      <c r="C14" s="18" t="s">
        <v>30</v>
      </c>
      <c r="D14" s="53">
        <f>D12+D13</f>
        <v>0</v>
      </c>
      <c r="E14" s="35" t="s">
        <v>4</v>
      </c>
      <c r="F14" s="14"/>
    </row>
    <row r="15" spans="2:6" ht="26.25" customHeight="1" hidden="1">
      <c r="B15" s="34"/>
      <c r="C15" s="18"/>
      <c r="D15" s="20"/>
      <c r="E15" s="35"/>
      <c r="F15" s="14"/>
    </row>
    <row r="16" spans="2:6" ht="60" customHeight="1" thickBot="1">
      <c r="B16" s="36" t="s">
        <v>31</v>
      </c>
      <c r="C16" s="37" t="s">
        <v>37</v>
      </c>
      <c r="D16" s="51">
        <f>IF(D14&gt;0,ROUNDDOWN((D14*0.1)/((90-D10)/100),0)+2000,0)</f>
        <v>0</v>
      </c>
      <c r="E16" s="38" t="s">
        <v>4</v>
      </c>
      <c r="F16" s="14"/>
    </row>
    <row r="17" spans="2:6" ht="39.75" customHeight="1" hidden="1">
      <c r="B17" s="22"/>
      <c r="C17" s="1"/>
      <c r="D17" s="11"/>
      <c r="E17" s="7"/>
      <c r="F17" s="14"/>
    </row>
    <row r="18" spans="2:6" ht="50.25" customHeight="1" hidden="1">
      <c r="B18" s="22"/>
      <c r="C18" s="13" t="s">
        <v>39</v>
      </c>
      <c r="D18" s="56">
        <f>IF(D16&gt;=2000,D16-2000,0)</f>
        <v>0</v>
      </c>
      <c r="E18" s="8" t="s">
        <v>4</v>
      </c>
      <c r="F18" s="15"/>
    </row>
    <row r="19" spans="2:6" ht="39.75" customHeight="1" hidden="1">
      <c r="B19" s="22"/>
      <c r="C19" s="1"/>
      <c r="D19" s="10"/>
      <c r="E19" s="7"/>
      <c r="F19" s="14"/>
    </row>
    <row r="20" spans="2:6" ht="39.75" customHeight="1" hidden="1">
      <c r="B20" s="22"/>
      <c r="C20" s="2" t="s">
        <v>1</v>
      </c>
      <c r="D20" s="57">
        <f>D16</f>
        <v>0</v>
      </c>
      <c r="E20" s="8" t="s">
        <v>4</v>
      </c>
      <c r="F20" s="14"/>
    </row>
    <row r="21" spans="2:6" ht="39.75" customHeight="1" hidden="1">
      <c r="B21" s="22"/>
      <c r="C21" s="2"/>
      <c r="D21" s="3"/>
      <c r="E21" s="8"/>
      <c r="F21" s="14"/>
    </row>
    <row r="22" spans="2:6" ht="39.75" customHeight="1" hidden="1">
      <c r="B22" s="22"/>
      <c r="C22" s="2" t="s">
        <v>2</v>
      </c>
      <c r="D22" s="56">
        <f>IF(D5&gt;0,IF(D20&gt;0,IF(D6*0.3&gt;=D20,(D20-2000)*0.1,(D6*0.3-2000)*0.1),0),0)</f>
        <v>0</v>
      </c>
      <c r="E22" s="8" t="s">
        <v>4</v>
      </c>
      <c r="F22" s="14"/>
    </row>
    <row r="23" spans="2:6" ht="39.75" customHeight="1" hidden="1">
      <c r="B23" s="22"/>
      <c r="C23" s="2"/>
      <c r="D23" s="3"/>
      <c r="E23" s="8"/>
      <c r="F23" s="14"/>
    </row>
    <row r="24" spans="2:6" ht="39.75" customHeight="1" hidden="1">
      <c r="B24" s="22"/>
      <c r="C24" s="2" t="s">
        <v>3</v>
      </c>
      <c r="D24" s="56">
        <f>IF(D22&gt;0,IF(D14*0.1&gt;=D20,(D20-2000)*((90-D10)/100),D14*0.1),0)</f>
        <v>0</v>
      </c>
      <c r="E24" s="8" t="s">
        <v>4</v>
      </c>
      <c r="F24" s="14"/>
    </row>
    <row r="25" spans="2:6" ht="39.75" customHeight="1" hidden="1">
      <c r="B25" s="22"/>
      <c r="C25" s="2"/>
      <c r="D25" s="4"/>
      <c r="E25" s="8"/>
      <c r="F25" s="14"/>
    </row>
    <row r="26" spans="2:6" ht="39.75" customHeight="1" hidden="1">
      <c r="B26" s="22"/>
      <c r="C26" s="1" t="s">
        <v>8</v>
      </c>
      <c r="D26" s="16">
        <f>ROUNDDOWN(D28+D30,0)</f>
        <v>0</v>
      </c>
      <c r="E26" s="7" t="s">
        <v>4</v>
      </c>
      <c r="F26" s="14"/>
    </row>
    <row r="27" spans="2:6" ht="39.75" customHeight="1" hidden="1">
      <c r="B27" s="22"/>
      <c r="C27" s="2"/>
      <c r="D27" s="3"/>
      <c r="E27" s="8"/>
      <c r="F27" s="14"/>
    </row>
    <row r="28" spans="2:6" ht="39.75" customHeight="1" hidden="1">
      <c r="B28" s="22"/>
      <c r="C28" s="2" t="s">
        <v>6</v>
      </c>
      <c r="D28" s="56">
        <f>D22+D24</f>
        <v>0</v>
      </c>
      <c r="E28" s="8" t="s">
        <v>4</v>
      </c>
      <c r="F28" s="14"/>
    </row>
    <row r="29" spans="2:6" ht="39.75" customHeight="1" hidden="1">
      <c r="B29" s="22"/>
      <c r="C29" s="2"/>
      <c r="D29" s="3"/>
      <c r="E29" s="8"/>
      <c r="F29" s="14"/>
    </row>
    <row r="30" spans="2:6" ht="39.75" customHeight="1" hidden="1">
      <c r="B30" s="22"/>
      <c r="C30" s="2" t="s">
        <v>7</v>
      </c>
      <c r="D30" s="56">
        <f>IF(D5&gt;0,IF(D20&gt;0,IF(D6*0.4&gt;=D20,(D20-2000)*D10/100,(D6*0.4-2000)*D10/100),0),0)</f>
        <v>0</v>
      </c>
      <c r="E30" s="8" t="s">
        <v>4</v>
      </c>
      <c r="F30" s="14"/>
    </row>
    <row r="31" spans="2:6" ht="39.75" customHeight="1" hidden="1">
      <c r="B31" s="21"/>
      <c r="C31" s="1"/>
      <c r="D31" s="17"/>
      <c r="E31" s="7"/>
      <c r="F31" s="14"/>
    </row>
    <row r="32" spans="2:6" ht="39.75" customHeight="1" hidden="1">
      <c r="B32" s="21"/>
      <c r="C32" s="5"/>
      <c r="D32" s="5"/>
      <c r="E32" s="9"/>
      <c r="F32" s="5"/>
    </row>
    <row r="33" spans="2:6" ht="39.75" customHeight="1" hidden="1">
      <c r="B33" s="47" t="s">
        <v>10</v>
      </c>
      <c r="C33" s="5"/>
      <c r="D33" s="5"/>
      <c r="E33" s="9"/>
      <c r="F33" s="5"/>
    </row>
    <row r="34" spans="2:6" s="6" customFormat="1" ht="81" customHeight="1">
      <c r="B34" s="9"/>
      <c r="C34" s="59" t="s">
        <v>40</v>
      </c>
      <c r="D34" s="59"/>
      <c r="E34" s="59"/>
      <c r="F34" s="9"/>
    </row>
    <row r="35" spans="1:6" ht="39.75" customHeight="1" thickBot="1">
      <c r="A35" s="45"/>
      <c r="B35" s="63" t="s">
        <v>25</v>
      </c>
      <c r="C35" s="63"/>
      <c r="D35" s="63"/>
      <c r="E35" s="63"/>
      <c r="F35" s="63"/>
    </row>
    <row r="36" spans="2:6" ht="54" customHeight="1">
      <c r="B36" s="31" t="s">
        <v>32</v>
      </c>
      <c r="C36" s="32" t="s">
        <v>12</v>
      </c>
      <c r="D36" s="49"/>
      <c r="E36" s="33" t="s">
        <v>4</v>
      </c>
      <c r="F36" s="48" t="s">
        <v>14</v>
      </c>
    </row>
    <row r="37" spans="2:6" ht="39.75" customHeight="1" hidden="1">
      <c r="B37" s="34"/>
      <c r="C37" s="18"/>
      <c r="D37" s="24"/>
      <c r="E37" s="35"/>
      <c r="F37" s="14"/>
    </row>
    <row r="38" spans="2:6" ht="39.75" customHeight="1" hidden="1">
      <c r="B38" s="34"/>
      <c r="C38" s="28" t="s">
        <v>41</v>
      </c>
      <c r="D38" s="58">
        <f>IF(D36&gt;=2000,D36-2000,0)</f>
        <v>0</v>
      </c>
      <c r="E38" s="39" t="s">
        <v>4</v>
      </c>
      <c r="F38" s="15"/>
    </row>
    <row r="39" spans="2:6" ht="39.75" customHeight="1" hidden="1">
      <c r="B39" s="34"/>
      <c r="C39" s="29"/>
      <c r="D39" s="25"/>
      <c r="E39" s="39"/>
      <c r="F39" s="14"/>
    </row>
    <row r="40" spans="2:6" ht="39.75" customHeight="1" hidden="1">
      <c r="B40" s="34"/>
      <c r="C40" s="29" t="s">
        <v>21</v>
      </c>
      <c r="D40" s="58">
        <f>IF(D6&gt;0,IF(D36&gt;0,IF(D6*0.3&gt;=D36,(D36-2000)*0.1,(D6*0.3-2000)*0.1),0),0)</f>
        <v>0</v>
      </c>
      <c r="E40" s="39" t="s">
        <v>4</v>
      </c>
      <c r="F40" s="14"/>
    </row>
    <row r="41" spans="2:6" ht="39.75" customHeight="1" hidden="1">
      <c r="B41" s="34"/>
      <c r="C41" s="29"/>
      <c r="D41" s="25"/>
      <c r="E41" s="39"/>
      <c r="F41" s="14"/>
    </row>
    <row r="42" spans="2:6" ht="39.75" customHeight="1" hidden="1">
      <c r="B42" s="34"/>
      <c r="C42" s="29" t="s">
        <v>22</v>
      </c>
      <c r="D42" s="58">
        <f>IF(D40&gt;0,IF(D14*0.1&gt;=D36-2000-D47-D40,(D36-2000)*((90-D10)/100),D14*0.1),0)</f>
        <v>0</v>
      </c>
      <c r="E42" s="39" t="s">
        <v>4</v>
      </c>
      <c r="F42" s="14"/>
    </row>
    <row r="43" spans="2:6" ht="39.75" customHeight="1" hidden="1">
      <c r="B43" s="34"/>
      <c r="C43" s="29"/>
      <c r="D43" s="25"/>
      <c r="E43" s="39"/>
      <c r="F43" s="14"/>
    </row>
    <row r="44" spans="2:6" ht="60" customHeight="1">
      <c r="B44" s="34" t="s">
        <v>33</v>
      </c>
      <c r="C44" s="30" t="s">
        <v>24</v>
      </c>
      <c r="D44" s="52">
        <f>ROUNDDOWN(D46+D47,0)</f>
        <v>0</v>
      </c>
      <c r="E44" s="35" t="s">
        <v>4</v>
      </c>
      <c r="F44" s="14"/>
    </row>
    <row r="45" spans="2:6" ht="39.75" customHeight="1" hidden="1">
      <c r="B45" s="34"/>
      <c r="C45" s="26"/>
      <c r="D45" s="27"/>
      <c r="E45" s="35" t="s">
        <v>4</v>
      </c>
      <c r="F45" s="14"/>
    </row>
    <row r="46" spans="2:6" ht="60" customHeight="1">
      <c r="B46" s="34" t="s">
        <v>19</v>
      </c>
      <c r="C46" s="18" t="s">
        <v>23</v>
      </c>
      <c r="D46" s="53">
        <f>D40+D42</f>
        <v>0</v>
      </c>
      <c r="E46" s="35" t="s">
        <v>4</v>
      </c>
      <c r="F46" s="14"/>
    </row>
    <row r="47" spans="2:6" ht="60" customHeight="1" thickBot="1">
      <c r="B47" s="36" t="s">
        <v>20</v>
      </c>
      <c r="C47" s="40" t="s">
        <v>15</v>
      </c>
      <c r="D47" s="54">
        <f>IF(D5&gt;0,IF(D36&gt;0,IF(D6*0.4&gt;=D36,(D36-2000)*D10/100,(D6*0.4-2000)*D10/100),0),0)</f>
        <v>0</v>
      </c>
      <c r="E47" s="38" t="s">
        <v>4</v>
      </c>
      <c r="F47" s="14"/>
    </row>
    <row r="48" spans="2:6" ht="30.75" customHeight="1">
      <c r="B48" s="43"/>
      <c r="C48" s="62" t="s">
        <v>35</v>
      </c>
      <c r="D48" s="62"/>
      <c r="E48" s="62"/>
      <c r="F48" s="14"/>
    </row>
    <row r="49" spans="2:6" ht="15" customHeight="1">
      <c r="B49" s="21"/>
      <c r="C49" s="1"/>
      <c r="D49" s="17"/>
      <c r="E49" s="7"/>
      <c r="F49" s="14"/>
    </row>
  </sheetData>
  <sheetProtection sheet="1"/>
  <mergeCells count="6">
    <mergeCell ref="C34:E34"/>
    <mergeCell ref="A1:F1"/>
    <mergeCell ref="C48:E48"/>
    <mergeCell ref="B4:F4"/>
    <mergeCell ref="B35:F35"/>
    <mergeCell ref="B3:F3"/>
  </mergeCells>
  <printOptions/>
  <pageMargins left="0.51" right="0.1968503937007874" top="0.63" bottom="0.1968503937007874" header="0.35433070866141736" footer="0.5118110236220472"/>
  <pageSetup cellComments="asDisplayed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 </cp:lastModifiedBy>
  <cp:lastPrinted>2011-11-29T04:55:52Z</cp:lastPrinted>
  <dcterms:created xsi:type="dcterms:W3CDTF">2008-03-31T01:49:59Z</dcterms:created>
  <dcterms:modified xsi:type="dcterms:W3CDTF">2014-03-18T00:09:16Z</dcterms:modified>
  <cp:category/>
  <cp:version/>
  <cp:contentType/>
  <cp:contentStatus/>
</cp:coreProperties>
</file>